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440" windowHeight="12735" tabRatio="563" activeTab="1"/>
  </bookViews>
  <sheets>
    <sheet name="Мощность 2016" sheetId="1" r:id="rId1"/>
    <sheet name="Эл. энергия 2016" sheetId="2" r:id="rId2"/>
  </sheets>
  <definedNames>
    <definedName name="_xlnm.Print_Area" localSheetId="0">'Мощность 2016'!$A$1:$M$25</definedName>
    <definedName name="_xlnm.Print_Area" localSheetId="1">'Эл. энергия 2016'!$A$1:$S$34</definedName>
  </definedNames>
  <calcPr fullCalcOnLoad="1" refMode="R1C1"/>
</workbook>
</file>

<file path=xl/sharedStrings.xml><?xml version="1.0" encoding="utf-8"?>
<sst xmlns="http://schemas.openxmlformats.org/spreadsheetml/2006/main" count="125" uniqueCount="43">
  <si>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</si>
  <si>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</si>
  <si>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</si>
  <si>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</si>
  <si>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</si>
  <si>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</si>
  <si>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</si>
  <si>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</si>
  <si>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</si>
  <si>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</si>
  <si>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</si>
  <si>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</si>
  <si>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</si>
  <si>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 xml:space="preserve">         3. Отпущено потребителям электроэнергии по сетям ОАО "Оборонэнерго"</t>
  </si>
  <si>
    <t>ИТОГО по сетям ОАО "Оборонэнерго"</t>
  </si>
  <si>
    <t>4. Полезный отпуск конечным потребителям</t>
  </si>
  <si>
    <t xml:space="preserve"> </t>
  </si>
  <si>
    <t>Июль 2014 г.</t>
  </si>
  <si>
    <t>Август 2014 г.</t>
  </si>
  <si>
    <t>Сентябрь 2014 г.</t>
  </si>
  <si>
    <t>Октябрь 2014 г.</t>
  </si>
  <si>
    <t>Ноябрь 2014 г.</t>
  </si>
  <si>
    <t>Декабрь 2014 г.</t>
  </si>
  <si>
    <t xml:space="preserve">           3. Полезный отпуск конечным потребителям</t>
  </si>
  <si>
    <t xml:space="preserve">        1. Отпущено потребителям электроэнергии по сетям филиала ПАО "МРСК Северо-Запада" "Колэнерго"</t>
  </si>
  <si>
    <t>ИТОГО по сетям  филиала ПАО "МРСК Северо-Запада" "Колэнерго"</t>
  </si>
  <si>
    <t xml:space="preserve">          1. Отпущено потребителям электроэнергии по сетям филиала ПАО "МРСК Северо-Запада" "Колэнерго"</t>
  </si>
  <si>
    <t>ИТОГО по сетям АО "Мончегорские электрические сети"</t>
  </si>
  <si>
    <t xml:space="preserve">         2. Отпущено потребителям электроэнергии по сетям АО "Мончегорские электрические сети"</t>
  </si>
  <si>
    <t xml:space="preserve">          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 за  2016 г.</t>
  </si>
  <si>
    <t>Январь 2016 г.</t>
  </si>
  <si>
    <t>Февраль 2016 г.</t>
  </si>
  <si>
    <t>Март 2016 г.</t>
  </si>
  <si>
    <t>Апрель 2016 г.</t>
  </si>
  <si>
    <t>Май 2016 г.</t>
  </si>
  <si>
    <t>Июнь 2016 г.</t>
  </si>
  <si>
    <t>Июль 2016 г.</t>
  </si>
  <si>
    <t>Август 2016 г.</t>
  </si>
  <si>
    <t>Сентябрь 2016 г.</t>
  </si>
  <si>
    <t>Октябрь 2016 г.</t>
  </si>
  <si>
    <t>Ноябрь 2016 г.</t>
  </si>
  <si>
    <t>Декабрь 2016 г.</t>
  </si>
  <si>
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 за 2016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</si>
</sst>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#,##0.000"/>
    <numFmt numFmtId="176" formatCode="#,##0.0"/>
    <numFmt numFmtId="177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32" borderId="0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5" fontId="0" fillId="0" borderId="10" xfId="0" applyNumberFormat="1" applyBorder="1" applyAlignment="1">
      <alignment/>
    </xf>
    <xf numFmtId="0" fontId="2" fillId="0" borderId="13" xfId="0" applyFont="1" applyBorder="1" applyAlignment="1">
      <alignment wrapText="1"/>
    </xf>
    <xf numFmtId="175" fontId="0" fillId="32" borderId="10" xfId="0" applyNumberForma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/>
    </xf>
    <xf numFmtId="175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175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175" fontId="4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33" borderId="0" xfId="0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/>
    </xf>
    <xf numFmtId="175" fontId="3" fillId="32" borderId="0" xfId="0" applyNumberFormat="1" applyFont="1" applyFill="1" applyBorder="1" applyAlignment="1">
      <alignment/>
    </xf>
    <xf numFmtId="175" fontId="5" fillId="32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75" fontId="0" fillId="0" borderId="14" xfId="0" applyNumberFormat="1" applyBorder="1" applyAlignment="1">
      <alignment textRotation="90" wrapText="1"/>
    </xf>
    <xf numFmtId="175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5" fontId="0" fillId="34" borderId="10" xfId="0" applyNumberFormat="1" applyFill="1" applyBorder="1" applyAlignment="1">
      <alignment/>
    </xf>
    <xf numFmtId="175" fontId="0" fillId="0" borderId="0" xfId="0" applyNumberForma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5" fontId="0" fillId="0" borderId="14" xfId="0" applyNumberFormat="1" applyBorder="1" applyAlignment="1">
      <alignment vertical="center" textRotation="90" wrapText="1"/>
    </xf>
    <xf numFmtId="0" fontId="3" fillId="32" borderId="15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zoomScaleSheetLayoutView="100" zoomScalePageLayoutView="0" workbookViewId="0" topLeftCell="A13">
      <pane xSplit="1" topLeftCell="B1" activePane="topRight" state="frozen"/>
      <selection pane="topLeft" activeCell="A4" sqref="A4"/>
      <selection pane="topRight" activeCell="A35" sqref="A35"/>
    </sheetView>
  </sheetViews>
  <sheetFormatPr defaultColWidth="9.00390625" defaultRowHeight="12.75"/>
  <cols>
    <col min="1" max="1" width="43.375" style="0" customWidth="1"/>
    <col min="2" max="3" width="16.25390625" style="0" bestFit="1" customWidth="1"/>
    <col min="4" max="4" width="17.625" style="0" customWidth="1"/>
    <col min="5" max="5" width="15.375" style="0" customWidth="1"/>
    <col min="6" max="6" width="13.75390625" style="0" customWidth="1"/>
    <col min="7" max="7" width="14.75390625" style="0" customWidth="1"/>
    <col min="8" max="8" width="13.875" style="0" customWidth="1"/>
    <col min="9" max="9" width="13.625" style="0" bestFit="1" customWidth="1"/>
    <col min="10" max="10" width="15.75390625" style="0" customWidth="1"/>
    <col min="11" max="13" width="14.625" style="0" customWidth="1"/>
    <col min="14" max="14" width="11.125" style="0" customWidth="1"/>
    <col min="15" max="15" width="10.25390625" style="0" customWidth="1"/>
  </cols>
  <sheetData>
    <row r="1" spans="1:12" ht="45.75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3"/>
    </row>
    <row r="2" spans="1:14" ht="12.75" customHeight="1">
      <c r="A2" s="58" t="s">
        <v>0</v>
      </c>
      <c r="B2" s="9" t="s">
        <v>30</v>
      </c>
      <c r="C2" s="9" t="s">
        <v>31</v>
      </c>
      <c r="D2" s="9" t="s">
        <v>32</v>
      </c>
      <c r="E2" s="14" t="s">
        <v>33</v>
      </c>
      <c r="F2" s="14" t="s">
        <v>34</v>
      </c>
      <c r="G2" s="14" t="s">
        <v>35</v>
      </c>
      <c r="H2" s="14" t="s">
        <v>36</v>
      </c>
      <c r="I2" s="14" t="s">
        <v>37</v>
      </c>
      <c r="J2" s="14" t="s">
        <v>38</v>
      </c>
      <c r="K2" s="14" t="s">
        <v>39</v>
      </c>
      <c r="L2" s="14" t="s">
        <v>40</v>
      </c>
      <c r="M2" s="14" t="s">
        <v>41</v>
      </c>
      <c r="N2" s="45"/>
    </row>
    <row r="3" spans="1:14" ht="25.5">
      <c r="A3" s="58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46"/>
    </row>
    <row r="4" spans="1:14" ht="30.75" customHeight="1">
      <c r="A4" s="64" t="s">
        <v>26</v>
      </c>
      <c r="B4" s="6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/>
    </row>
    <row r="5" spans="1:14" ht="12.75">
      <c r="A5" s="4" t="s">
        <v>2</v>
      </c>
      <c r="B5" s="19">
        <v>294.38399999999996</v>
      </c>
      <c r="C5" s="19">
        <v>286.49199999999996</v>
      </c>
      <c r="D5" s="19">
        <f>SUM(D6:D8)</f>
        <v>279.67900000000003</v>
      </c>
      <c r="E5" s="19">
        <f>SUM(E6:E8)</f>
        <v>266.841</v>
      </c>
      <c r="F5" s="19">
        <f>SUM(F6:F8)</f>
        <v>254.67</v>
      </c>
      <c r="G5" s="19">
        <f aca="true" t="shared" si="0" ref="G5:M5">SUM(G6:G8)</f>
        <v>262.117</v>
      </c>
      <c r="H5" s="19">
        <f t="shared" si="0"/>
        <v>264.51099999999997</v>
      </c>
      <c r="I5" s="19">
        <f t="shared" si="0"/>
        <v>274.32</v>
      </c>
      <c r="J5" s="19">
        <f t="shared" si="0"/>
        <v>297.785</v>
      </c>
      <c r="K5" s="19">
        <f t="shared" si="0"/>
        <v>311.82099999999997</v>
      </c>
      <c r="L5" s="19">
        <f t="shared" si="0"/>
        <v>327.215</v>
      </c>
      <c r="M5" s="19">
        <f t="shared" si="0"/>
        <v>325.511</v>
      </c>
      <c r="N5" s="47"/>
    </row>
    <row r="6" spans="1:15" ht="16.5" customHeight="1">
      <c r="A6" s="5" t="s">
        <v>3</v>
      </c>
      <c r="B6" s="21">
        <v>294.217</v>
      </c>
      <c r="C6" s="21">
        <v>286.349</v>
      </c>
      <c r="D6" s="21">
        <v>279.586</v>
      </c>
      <c r="E6" s="21">
        <v>266.771</v>
      </c>
      <c r="F6" s="21">
        <v>254.606</v>
      </c>
      <c r="G6" s="21">
        <v>262.072</v>
      </c>
      <c r="H6" s="21">
        <v>264.486</v>
      </c>
      <c r="I6" s="21">
        <v>274.304</v>
      </c>
      <c r="J6" s="21">
        <v>297.757</v>
      </c>
      <c r="K6" s="21">
        <v>311.792</v>
      </c>
      <c r="L6" s="21">
        <v>327.171</v>
      </c>
      <c r="M6" s="21">
        <v>325.449</v>
      </c>
      <c r="N6" s="59"/>
      <c r="O6" s="50"/>
    </row>
    <row r="7" spans="1:14" ht="12.75">
      <c r="A7" s="5" t="s">
        <v>4</v>
      </c>
      <c r="B7" s="28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59"/>
    </row>
    <row r="8" spans="1:15" ht="12.75">
      <c r="A8" s="5" t="s">
        <v>5</v>
      </c>
      <c r="B8" s="21">
        <v>0.167</v>
      </c>
      <c r="C8" s="21">
        <v>0.143</v>
      </c>
      <c r="D8" s="21">
        <v>0.093</v>
      </c>
      <c r="E8" s="21">
        <v>0.07</v>
      </c>
      <c r="F8" s="21">
        <v>0.064</v>
      </c>
      <c r="G8" s="21">
        <v>0.045</v>
      </c>
      <c r="H8" s="21">
        <v>0.025</v>
      </c>
      <c r="I8" s="21">
        <v>0.016</v>
      </c>
      <c r="J8" s="21">
        <v>0.028</v>
      </c>
      <c r="K8" s="21">
        <v>0.029</v>
      </c>
      <c r="L8" s="21">
        <v>0.044</v>
      </c>
      <c r="M8" s="21">
        <v>0.062</v>
      </c>
      <c r="N8" s="59"/>
      <c r="O8" s="50"/>
    </row>
    <row r="9" spans="1:14" ht="12.75">
      <c r="A9" s="5" t="s">
        <v>6</v>
      </c>
      <c r="B9" s="28">
        <v>0.009</v>
      </c>
      <c r="C9" s="21">
        <v>0.008</v>
      </c>
      <c r="D9" s="21">
        <v>0.008</v>
      </c>
      <c r="E9" s="21">
        <v>0.01</v>
      </c>
      <c r="F9" s="21">
        <v>0.008</v>
      </c>
      <c r="G9" s="21">
        <v>0.01</v>
      </c>
      <c r="H9" s="21">
        <v>0.01</v>
      </c>
      <c r="I9" s="21">
        <v>0.01</v>
      </c>
      <c r="J9" s="21">
        <v>0.009</v>
      </c>
      <c r="K9" s="21">
        <v>0.009</v>
      </c>
      <c r="L9" s="21">
        <v>0.009</v>
      </c>
      <c r="M9" s="21">
        <v>0.009</v>
      </c>
      <c r="N9" s="59"/>
    </row>
    <row r="10" spans="1:14" ht="12.75">
      <c r="A10" s="5" t="s">
        <v>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/>
    </row>
    <row r="11" spans="1:14" ht="25.5">
      <c r="A11" s="6" t="s">
        <v>8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59"/>
    </row>
    <row r="12" spans="1:14" ht="29.25" customHeight="1">
      <c r="A12" s="6" t="s">
        <v>25</v>
      </c>
      <c r="B12" s="19">
        <v>294.393</v>
      </c>
      <c r="C12" s="19">
        <v>286.49999999999994</v>
      </c>
      <c r="D12" s="19">
        <f>SUM(D6:D11)</f>
        <v>279.687</v>
      </c>
      <c r="E12" s="19">
        <f>SUM(E6:E11)</f>
        <v>266.851</v>
      </c>
      <c r="F12" s="19">
        <f>SUM(F6:F11)</f>
        <v>254.678</v>
      </c>
      <c r="G12" s="19">
        <f aca="true" t="shared" si="1" ref="G12:M12">SUM(G6:G11)</f>
        <v>262.127</v>
      </c>
      <c r="H12" s="19">
        <f t="shared" si="1"/>
        <v>264.52099999999996</v>
      </c>
      <c r="I12" s="19">
        <f t="shared" si="1"/>
        <v>274.33</v>
      </c>
      <c r="J12" s="19">
        <f t="shared" si="1"/>
        <v>297.79400000000004</v>
      </c>
      <c r="K12" s="19">
        <f t="shared" si="1"/>
        <v>311.83</v>
      </c>
      <c r="L12" s="19">
        <f t="shared" si="1"/>
        <v>327.224</v>
      </c>
      <c r="M12" s="19">
        <f t="shared" si="1"/>
        <v>325.52000000000004</v>
      </c>
      <c r="N12" s="59"/>
    </row>
    <row r="13" spans="1:14" ht="29.25" customHeight="1">
      <c r="A13" s="60" t="s">
        <v>28</v>
      </c>
      <c r="B13" s="6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59"/>
    </row>
    <row r="14" spans="1:14" ht="12.75">
      <c r="A14" s="4" t="s">
        <v>2</v>
      </c>
      <c r="B14" s="29">
        <v>1.271</v>
      </c>
      <c r="C14" s="29">
        <v>1.27</v>
      </c>
      <c r="D14" s="29">
        <f>SUM(D15:D19)</f>
        <v>1.2599999999999998</v>
      </c>
      <c r="E14" s="29">
        <f aca="true" t="shared" si="2" ref="E14:M14">SUM(E15:E19)</f>
        <v>1.257</v>
      </c>
      <c r="F14" s="29">
        <f t="shared" si="2"/>
        <v>1.075</v>
      </c>
      <c r="G14" s="29">
        <f t="shared" si="2"/>
        <v>0.124</v>
      </c>
      <c r="H14" s="29">
        <f t="shared" si="2"/>
        <v>0.135</v>
      </c>
      <c r="I14" s="29">
        <f t="shared" si="2"/>
        <v>0.09000000000000001</v>
      </c>
      <c r="J14" s="29">
        <f t="shared" si="2"/>
        <v>0.033</v>
      </c>
      <c r="K14" s="29">
        <f t="shared" si="2"/>
        <v>0.029</v>
      </c>
      <c r="L14" s="29">
        <f t="shared" si="2"/>
        <v>0.054</v>
      </c>
      <c r="M14" s="29">
        <f t="shared" si="2"/>
        <v>0.032</v>
      </c>
      <c r="N14" s="59"/>
    </row>
    <row r="15" spans="1:14" ht="12.75">
      <c r="A15" s="5" t="s">
        <v>3</v>
      </c>
      <c r="B15" s="28">
        <v>0</v>
      </c>
      <c r="C15" s="21">
        <v>0</v>
      </c>
      <c r="D15" s="21">
        <v>0</v>
      </c>
      <c r="E15" s="21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59"/>
    </row>
    <row r="16" spans="1:14" ht="12.75">
      <c r="A16" s="5" t="s">
        <v>4</v>
      </c>
      <c r="B16" s="28">
        <v>0</v>
      </c>
      <c r="C16" s="21">
        <v>0</v>
      </c>
      <c r="D16" s="21">
        <v>0</v>
      </c>
      <c r="E16" s="28">
        <v>0</v>
      </c>
      <c r="F16" s="34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59"/>
    </row>
    <row r="17" spans="1:15" ht="12.75">
      <c r="A17" s="5" t="s">
        <v>5</v>
      </c>
      <c r="B17" s="21">
        <v>1.265</v>
      </c>
      <c r="C17" s="21">
        <v>1.264</v>
      </c>
      <c r="D17" s="21">
        <v>1.255</v>
      </c>
      <c r="E17" s="21">
        <v>1.251</v>
      </c>
      <c r="F17" s="21">
        <v>1.067</v>
      </c>
      <c r="G17" s="21">
        <v>0.118</v>
      </c>
      <c r="H17" s="21">
        <v>0.128</v>
      </c>
      <c r="I17" s="21">
        <v>0.084</v>
      </c>
      <c r="J17" s="21">
        <v>0.027</v>
      </c>
      <c r="K17" s="21">
        <v>0.024</v>
      </c>
      <c r="L17" s="21">
        <v>0.048</v>
      </c>
      <c r="M17" s="21">
        <v>0.026</v>
      </c>
      <c r="N17" s="59"/>
      <c r="O17" s="50"/>
    </row>
    <row r="18" spans="1:14" ht="12.75">
      <c r="A18" s="5" t="s">
        <v>6</v>
      </c>
      <c r="B18" s="28">
        <v>0.006</v>
      </c>
      <c r="C18" s="21">
        <v>0.006</v>
      </c>
      <c r="D18" s="21">
        <v>0.005</v>
      </c>
      <c r="E18" s="28">
        <v>0.006</v>
      </c>
      <c r="F18" s="34">
        <v>0.008</v>
      </c>
      <c r="G18" s="21">
        <v>0.006</v>
      </c>
      <c r="H18" s="21">
        <v>0.007</v>
      </c>
      <c r="I18" s="21">
        <v>0.006</v>
      </c>
      <c r="J18" s="21">
        <v>0.006</v>
      </c>
      <c r="K18" s="21">
        <v>0.005</v>
      </c>
      <c r="L18" s="21">
        <v>0.006</v>
      </c>
      <c r="M18" s="21">
        <v>0.006</v>
      </c>
      <c r="N18" s="59"/>
    </row>
    <row r="19" spans="1:14" ht="12.75">
      <c r="A19" s="5" t="s">
        <v>9</v>
      </c>
      <c r="B19" s="28">
        <v>0</v>
      </c>
      <c r="C19" s="21">
        <v>0</v>
      </c>
      <c r="D19" s="21">
        <v>0</v>
      </c>
      <c r="E19" s="28">
        <v>0</v>
      </c>
      <c r="F19" s="34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59"/>
    </row>
    <row r="20" spans="1:14" ht="26.25" customHeight="1">
      <c r="A20" s="6" t="s">
        <v>8</v>
      </c>
      <c r="B20" s="29">
        <v>0</v>
      </c>
      <c r="C20" s="19">
        <v>0</v>
      </c>
      <c r="D20" s="19">
        <v>0</v>
      </c>
      <c r="E20" s="29">
        <v>0</v>
      </c>
      <c r="F20" s="2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59"/>
    </row>
    <row r="21" spans="1:14" ht="25.5">
      <c r="A21" s="6" t="s">
        <v>27</v>
      </c>
      <c r="B21" s="29">
        <v>1.271</v>
      </c>
      <c r="C21" s="29">
        <v>1.27</v>
      </c>
      <c r="D21" s="29">
        <f>SUM(D15:D20)</f>
        <v>1.2599999999999998</v>
      </c>
      <c r="E21" s="29">
        <f>SUM(E15:E20)</f>
        <v>1.257</v>
      </c>
      <c r="F21" s="29">
        <f>SUM(F15:F20)</f>
        <v>1.075</v>
      </c>
      <c r="G21" s="29">
        <f aca="true" t="shared" si="3" ref="G21:M21">SUM(G15:G20)</f>
        <v>0.124</v>
      </c>
      <c r="H21" s="29">
        <f t="shared" si="3"/>
        <v>0.135</v>
      </c>
      <c r="I21" s="29">
        <f t="shared" si="3"/>
        <v>0.09000000000000001</v>
      </c>
      <c r="J21" s="29">
        <f t="shared" si="3"/>
        <v>0.033</v>
      </c>
      <c r="K21" s="29">
        <f t="shared" si="3"/>
        <v>0.029</v>
      </c>
      <c r="L21" s="29">
        <f t="shared" si="3"/>
        <v>0.054</v>
      </c>
      <c r="M21" s="29">
        <f t="shared" si="3"/>
        <v>0.032</v>
      </c>
      <c r="N21" s="51"/>
    </row>
    <row r="22" spans="1:14" ht="25.5">
      <c r="A22" s="7" t="s">
        <v>23</v>
      </c>
      <c r="B22" s="24">
        <v>295.664</v>
      </c>
      <c r="C22" s="24">
        <v>287.7699999999999</v>
      </c>
      <c r="D22" s="24">
        <f>D12+D21</f>
        <v>280.947</v>
      </c>
      <c r="E22" s="24">
        <f>E12+E21</f>
        <v>268.108</v>
      </c>
      <c r="F22" s="24">
        <f>F12+F21</f>
        <v>255.753</v>
      </c>
      <c r="G22" s="24">
        <f aca="true" t="shared" si="4" ref="G22:M22">G12+G21</f>
        <v>262.25100000000003</v>
      </c>
      <c r="H22" s="24">
        <f t="shared" si="4"/>
        <v>264.65599999999995</v>
      </c>
      <c r="I22" s="24">
        <f t="shared" si="4"/>
        <v>274.41999999999996</v>
      </c>
      <c r="J22" s="24">
        <f t="shared" si="4"/>
        <v>297.82700000000006</v>
      </c>
      <c r="K22" s="24">
        <f t="shared" si="4"/>
        <v>311.859</v>
      </c>
      <c r="L22" s="24">
        <f t="shared" si="4"/>
        <v>327.27799999999996</v>
      </c>
      <c r="M22" s="24">
        <f t="shared" si="4"/>
        <v>325.552</v>
      </c>
      <c r="N22" s="48"/>
    </row>
    <row r="23" spans="1:14" ht="18" customHeight="1">
      <c r="A23" s="8" t="s">
        <v>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>G11+G20</f>
        <v>0</v>
      </c>
      <c r="H23" s="25">
        <f aca="true" t="shared" si="5" ref="H23:M23">H11+H20</f>
        <v>0</v>
      </c>
      <c r="I23" s="25">
        <f t="shared" si="5"/>
        <v>0</v>
      </c>
      <c r="J23" s="25">
        <f t="shared" si="5"/>
        <v>0</v>
      </c>
      <c r="K23" s="25">
        <f t="shared" si="5"/>
        <v>0</v>
      </c>
      <c r="L23" s="25">
        <f t="shared" si="5"/>
        <v>0</v>
      </c>
      <c r="M23" s="25">
        <f t="shared" si="5"/>
        <v>0</v>
      </c>
      <c r="N23" s="49"/>
    </row>
    <row r="24" spans="1:8" ht="38.25" customHeight="1" hidden="1">
      <c r="A24" s="62" t="s">
        <v>12</v>
      </c>
      <c r="B24" s="62"/>
      <c r="C24" s="20"/>
      <c r="D24" s="37"/>
      <c r="F24" s="63" t="s">
        <v>11</v>
      </c>
      <c r="G24" s="63"/>
      <c r="H24" s="32"/>
    </row>
    <row r="25" spans="1:6" ht="31.5" customHeight="1">
      <c r="A25" s="35" t="s">
        <v>12</v>
      </c>
      <c r="B25" s="38"/>
      <c r="C25" s="56" t="s">
        <v>11</v>
      </c>
      <c r="D25" s="56"/>
      <c r="F25" s="35"/>
    </row>
    <row r="26" spans="1:5" ht="15">
      <c r="A26" s="10"/>
      <c r="B26" s="12"/>
      <c r="C26" s="12"/>
      <c r="D26" s="12"/>
      <c r="E26" s="12"/>
    </row>
    <row r="27" spans="2:14" s="40" customFormat="1" ht="15">
      <c r="B27" s="41"/>
      <c r="C27" s="41"/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</row>
    <row r="29" spans="2:6" ht="12.75">
      <c r="B29" s="11"/>
      <c r="C29" s="11"/>
      <c r="D29" s="11"/>
      <c r="E29" s="11"/>
      <c r="F29" s="43"/>
    </row>
    <row r="30" spans="2:14" ht="12.75">
      <c r="B30" s="11"/>
      <c r="C30" s="11"/>
      <c r="D30" s="11"/>
      <c r="E30" s="11"/>
      <c r="F30" s="44"/>
      <c r="G30" s="44"/>
      <c r="H30" s="44"/>
      <c r="I30" s="44"/>
      <c r="J30" s="44"/>
      <c r="K30" s="44"/>
      <c r="L30" s="11"/>
      <c r="M30" s="11"/>
      <c r="N30" s="11"/>
    </row>
    <row r="37" ht="12.75">
      <c r="L37" t="s">
        <v>16</v>
      </c>
    </row>
  </sheetData>
  <sheetProtection/>
  <mergeCells count="8">
    <mergeCell ref="C25:D25"/>
    <mergeCell ref="A1:K1"/>
    <mergeCell ref="A2:A3"/>
    <mergeCell ref="N6:N20"/>
    <mergeCell ref="A13:B13"/>
    <mergeCell ref="A24:B24"/>
    <mergeCell ref="F24:G24"/>
    <mergeCell ref="A4:B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SheetLayoutView="100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4" sqref="A34:IV36"/>
    </sheetView>
  </sheetViews>
  <sheetFormatPr defaultColWidth="9.00390625" defaultRowHeight="12.75"/>
  <cols>
    <col min="1" max="1" width="46.375" style="0" customWidth="1"/>
    <col min="2" max="2" width="19.375" style="0" customWidth="1"/>
    <col min="3" max="3" width="20.75390625" style="0" customWidth="1"/>
    <col min="4" max="4" width="18.375" style="0" customWidth="1"/>
    <col min="5" max="7" width="16.625" style="0" customWidth="1"/>
    <col min="8" max="8" width="18.125" style="0" customWidth="1"/>
    <col min="9" max="14" width="16.625" style="0" hidden="1" customWidth="1"/>
    <col min="15" max="19" width="16.625" style="0" customWidth="1"/>
    <col min="23" max="23" width="15.00390625" style="0" bestFit="1" customWidth="1"/>
  </cols>
  <sheetData>
    <row r="1" spans="1:19" ht="34.5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26"/>
      <c r="S1" s="26"/>
    </row>
    <row r="3" spans="1:19" ht="12.75" customHeight="1">
      <c r="A3" s="58" t="s">
        <v>0</v>
      </c>
      <c r="B3" s="9" t="s">
        <v>30</v>
      </c>
      <c r="C3" s="9" t="s">
        <v>31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17</v>
      </c>
      <c r="J3" s="9" t="s">
        <v>18</v>
      </c>
      <c r="K3" s="9" t="s">
        <v>19</v>
      </c>
      <c r="L3" s="9" t="s">
        <v>20</v>
      </c>
      <c r="M3" s="9" t="s">
        <v>21</v>
      </c>
      <c r="N3" s="9" t="s">
        <v>22</v>
      </c>
      <c r="O3" s="9" t="s">
        <v>37</v>
      </c>
      <c r="P3" s="9" t="s">
        <v>38</v>
      </c>
      <c r="Q3" s="9" t="s">
        <v>39</v>
      </c>
      <c r="R3" s="9" t="s">
        <v>40</v>
      </c>
      <c r="S3" s="9" t="s">
        <v>41</v>
      </c>
    </row>
    <row r="4" spans="1:19" ht="25.5">
      <c r="A4" s="58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  <c r="R4" s="1" t="s">
        <v>1</v>
      </c>
      <c r="S4" s="1" t="s">
        <v>1</v>
      </c>
    </row>
    <row r="5" spans="1:19" ht="28.5" customHeight="1">
      <c r="A5" s="60" t="s">
        <v>24</v>
      </c>
      <c r="B5" s="6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4" t="s">
        <v>2</v>
      </c>
      <c r="B6" s="19">
        <v>215062.68699999998</v>
      </c>
      <c r="C6" s="19">
        <v>195622.87500000003</v>
      </c>
      <c r="D6" s="19">
        <f>SUM(D7:D11)</f>
        <v>204493.56299999997</v>
      </c>
      <c r="E6" s="19">
        <f>SUM(E7:E11)</f>
        <v>189958.98700000002</v>
      </c>
      <c r="F6" s="19">
        <f>SUM(F7:F11)</f>
        <v>193254.13999999998</v>
      </c>
      <c r="G6" s="19">
        <f>SUM(G7:G11)</f>
        <v>188654.054</v>
      </c>
      <c r="H6" s="19">
        <f aca="true" t="shared" si="0" ref="H6:S6">SUM(H7:H11)</f>
        <v>192235.28699999998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>SUM(O7:O11)</f>
        <v>201925.21399999998</v>
      </c>
      <c r="P6" s="19">
        <f t="shared" si="0"/>
        <v>209943.64899999998</v>
      </c>
      <c r="Q6" s="19">
        <f t="shared" si="0"/>
        <v>227129.02299999996</v>
      </c>
      <c r="R6" s="19">
        <f t="shared" si="0"/>
        <v>231447.50800000003</v>
      </c>
      <c r="S6" s="19">
        <f t="shared" si="0"/>
        <v>237491.257</v>
      </c>
    </row>
    <row r="7" spans="1:19" ht="12.75">
      <c r="A7" s="5" t="s">
        <v>3</v>
      </c>
      <c r="B7" s="28">
        <v>212649.906</v>
      </c>
      <c r="C7" s="21">
        <v>193291.136</v>
      </c>
      <c r="D7" s="21">
        <v>202509.228</v>
      </c>
      <c r="E7" s="21">
        <v>188192.812</v>
      </c>
      <c r="F7" s="21">
        <v>191856.759</v>
      </c>
      <c r="G7" s="21">
        <v>187357.691</v>
      </c>
      <c r="H7" s="21">
        <v>191158.544</v>
      </c>
      <c r="I7" s="21"/>
      <c r="J7" s="21"/>
      <c r="K7" s="21"/>
      <c r="L7" s="21"/>
      <c r="M7" s="21"/>
      <c r="N7" s="21"/>
      <c r="O7" s="21">
        <v>200770.379</v>
      </c>
      <c r="P7" s="21">
        <v>208443.913</v>
      </c>
      <c r="Q7" s="21">
        <v>225624.023</v>
      </c>
      <c r="R7" s="28">
        <v>229497.518</v>
      </c>
      <c r="S7" s="28">
        <v>235329.558</v>
      </c>
    </row>
    <row r="8" spans="1:19" ht="12.75">
      <c r="A8" s="5" t="s">
        <v>4</v>
      </c>
      <c r="B8" s="28">
        <v>316.905</v>
      </c>
      <c r="C8" s="21">
        <v>295.23</v>
      </c>
      <c r="D8" s="21">
        <v>287.58</v>
      </c>
      <c r="E8" s="21">
        <v>320.385</v>
      </c>
      <c r="F8" s="21">
        <v>255.279</v>
      </c>
      <c r="G8" s="21">
        <v>224.709</v>
      </c>
      <c r="H8" s="21">
        <v>213.637</v>
      </c>
      <c r="I8" s="21"/>
      <c r="J8" s="21"/>
      <c r="K8" s="21"/>
      <c r="L8" s="21"/>
      <c r="M8" s="21"/>
      <c r="N8" s="21"/>
      <c r="O8" s="21">
        <v>218.975</v>
      </c>
      <c r="P8" s="21">
        <v>255.017</v>
      </c>
      <c r="Q8" s="21">
        <v>238.959</v>
      </c>
      <c r="R8" s="28">
        <v>304.744</v>
      </c>
      <c r="S8" s="28">
        <v>377.326</v>
      </c>
    </row>
    <row r="9" spans="1:19" ht="12.75">
      <c r="A9" s="5" t="s">
        <v>5</v>
      </c>
      <c r="B9" s="28">
        <v>1812.679</v>
      </c>
      <c r="C9" s="21">
        <v>1768.805</v>
      </c>
      <c r="D9" s="21">
        <v>1447.655</v>
      </c>
      <c r="E9" s="21">
        <v>1220.907</v>
      </c>
      <c r="F9" s="21">
        <v>960.179</v>
      </c>
      <c r="G9" s="21">
        <v>885.886</v>
      </c>
      <c r="H9" s="21">
        <v>722.675</v>
      </c>
      <c r="I9" s="21"/>
      <c r="J9" s="21"/>
      <c r="K9" s="21"/>
      <c r="L9" s="21"/>
      <c r="M9" s="21"/>
      <c r="N9" s="21"/>
      <c r="O9" s="21">
        <v>769.161</v>
      </c>
      <c r="P9" s="21">
        <v>1026.735</v>
      </c>
      <c r="Q9" s="21">
        <v>1033.561</v>
      </c>
      <c r="R9" s="28">
        <v>1338.032</v>
      </c>
      <c r="S9" s="28">
        <v>1462.149</v>
      </c>
    </row>
    <row r="10" spans="1:19" ht="12.75">
      <c r="A10" s="5" t="s">
        <v>6</v>
      </c>
      <c r="B10" s="28">
        <v>134.414</v>
      </c>
      <c r="C10" s="21">
        <v>138.901</v>
      </c>
      <c r="D10" s="21">
        <v>126.387</v>
      </c>
      <c r="E10" s="21">
        <v>117.745</v>
      </c>
      <c r="F10" s="21">
        <f>92.36-0.278</f>
        <v>92.082</v>
      </c>
      <c r="G10" s="21">
        <f>94.653-0.104</f>
        <v>94.549</v>
      </c>
      <c r="H10" s="21">
        <f>68.168-0.821</f>
        <v>67.34700000000001</v>
      </c>
      <c r="I10" s="21"/>
      <c r="J10" s="21"/>
      <c r="K10" s="21"/>
      <c r="L10" s="21"/>
      <c r="M10" s="21"/>
      <c r="N10" s="21"/>
      <c r="O10" s="21">
        <v>78.236</v>
      </c>
      <c r="P10" s="21">
        <v>112.209</v>
      </c>
      <c r="Q10" s="21">
        <v>126.262</v>
      </c>
      <c r="R10" s="28">
        <v>183.051</v>
      </c>
      <c r="S10" s="28">
        <v>185.38</v>
      </c>
    </row>
    <row r="11" spans="1:19" ht="12.75">
      <c r="A11" s="5" t="s">
        <v>9</v>
      </c>
      <c r="B11" s="28">
        <v>148.783</v>
      </c>
      <c r="C11" s="21">
        <v>128.803</v>
      </c>
      <c r="D11" s="21">
        <v>122.713</v>
      </c>
      <c r="E11" s="21">
        <v>107.138</v>
      </c>
      <c r="F11" s="28">
        <v>89.841</v>
      </c>
      <c r="G11" s="21">
        <v>91.219</v>
      </c>
      <c r="H11" s="21">
        <v>73.084</v>
      </c>
      <c r="I11" s="21"/>
      <c r="J11" s="21"/>
      <c r="K11" s="21"/>
      <c r="L11" s="21"/>
      <c r="M11" s="21"/>
      <c r="N11" s="21"/>
      <c r="O11" s="21">
        <v>88.463</v>
      </c>
      <c r="P11" s="21">
        <v>105.775</v>
      </c>
      <c r="Q11" s="28">
        <v>106.218</v>
      </c>
      <c r="R11" s="28">
        <v>124.163</v>
      </c>
      <c r="S11" s="28">
        <v>136.844</v>
      </c>
    </row>
    <row r="12" spans="1:19" ht="25.5">
      <c r="A12" s="6" t="s">
        <v>8</v>
      </c>
      <c r="B12" s="29">
        <v>0.255</v>
      </c>
      <c r="C12" s="19">
        <v>0.53</v>
      </c>
      <c r="D12" s="19">
        <v>0.325</v>
      </c>
      <c r="E12" s="19">
        <v>0.502</v>
      </c>
      <c r="F12" s="19">
        <v>0.278</v>
      </c>
      <c r="G12" s="19">
        <v>0.104</v>
      </c>
      <c r="H12" s="19">
        <v>0.821</v>
      </c>
      <c r="I12" s="19"/>
      <c r="J12" s="19"/>
      <c r="K12" s="19"/>
      <c r="L12" s="19"/>
      <c r="M12" s="19"/>
      <c r="N12" s="19"/>
      <c r="O12" s="19">
        <v>0.558</v>
      </c>
      <c r="P12" s="19">
        <v>0.49</v>
      </c>
      <c r="Q12" s="19">
        <v>0.143</v>
      </c>
      <c r="R12" s="29">
        <v>0.434</v>
      </c>
      <c r="S12" s="29">
        <v>0.394</v>
      </c>
    </row>
    <row r="13" spans="1:23" ht="25.5">
      <c r="A13" s="6" t="s">
        <v>25</v>
      </c>
      <c r="B13" s="19">
        <v>215062.94199999998</v>
      </c>
      <c r="C13" s="19">
        <v>195623.40500000003</v>
      </c>
      <c r="D13" s="19">
        <f>SUM(D7:D12)</f>
        <v>204493.88799999998</v>
      </c>
      <c r="E13" s="19">
        <f>SUM(E7:E12)</f>
        <v>189959.48900000003</v>
      </c>
      <c r="F13" s="19">
        <f>SUM(F7:F12)</f>
        <v>193254.41799999998</v>
      </c>
      <c r="G13" s="19">
        <f>SUM(G7:G12)</f>
        <v>188654.158</v>
      </c>
      <c r="H13" s="19">
        <f aca="true" t="shared" si="1" ref="H13:S13">SUM(H7:H12)</f>
        <v>192236.10799999998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201925.77199999997</v>
      </c>
      <c r="P13" s="19">
        <f t="shared" si="1"/>
        <v>209944.13899999997</v>
      </c>
      <c r="Q13" s="19">
        <f t="shared" si="1"/>
        <v>227129.16599999997</v>
      </c>
      <c r="R13" s="19">
        <f t="shared" si="1"/>
        <v>231447.94200000004</v>
      </c>
      <c r="S13" s="19">
        <f t="shared" si="1"/>
        <v>237491.651</v>
      </c>
      <c r="W13" s="16"/>
    </row>
    <row r="14" spans="1:19" ht="29.25" customHeight="1">
      <c r="A14" s="60" t="s">
        <v>28</v>
      </c>
      <c r="B14" s="6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2.75">
      <c r="A15" s="4" t="s">
        <v>2</v>
      </c>
      <c r="B15" s="29">
        <v>8142.554</v>
      </c>
      <c r="C15" s="29">
        <v>6151.238</v>
      </c>
      <c r="D15" s="29">
        <f>SUM(D16:D20)</f>
        <v>6765.181</v>
      </c>
      <c r="E15" s="29">
        <f>SUM(E16:E20)</f>
        <v>5346.326</v>
      </c>
      <c r="F15" s="29">
        <f>SUM(F16:F20)</f>
        <v>4498.995</v>
      </c>
      <c r="G15" s="29">
        <f aca="true" t="shared" si="2" ref="G15:S15">SUM(G16:G20)</f>
        <v>3390.307</v>
      </c>
      <c r="H15" s="29">
        <f t="shared" si="2"/>
        <v>3987.716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9">
        <f t="shared" si="2"/>
        <v>3967.633</v>
      </c>
      <c r="P15" s="29">
        <f t="shared" si="2"/>
        <v>4679.258</v>
      </c>
      <c r="Q15" s="29">
        <f t="shared" si="2"/>
        <v>5757.272999999999</v>
      </c>
      <c r="R15" s="29">
        <f t="shared" si="2"/>
        <v>6012.433</v>
      </c>
      <c r="S15" s="29">
        <f t="shared" si="2"/>
        <v>6649.406000000001</v>
      </c>
    </row>
    <row r="16" spans="1:19" ht="12.75">
      <c r="A16" s="5" t="s">
        <v>3</v>
      </c>
      <c r="B16" s="28">
        <v>0</v>
      </c>
      <c r="C16" s="21">
        <v>0</v>
      </c>
      <c r="D16" s="21">
        <v>0</v>
      </c>
      <c r="E16" s="21">
        <v>0</v>
      </c>
      <c r="F16" s="27">
        <v>0</v>
      </c>
      <c r="G16" s="27">
        <v>0</v>
      </c>
      <c r="H16" s="27">
        <v>0</v>
      </c>
      <c r="I16" s="27"/>
      <c r="J16" s="27"/>
      <c r="K16" s="27"/>
      <c r="L16" s="27"/>
      <c r="M16" s="27"/>
      <c r="N16" s="27"/>
      <c r="O16" s="27">
        <v>0</v>
      </c>
      <c r="P16" s="27">
        <v>0</v>
      </c>
      <c r="Q16" s="34">
        <v>0</v>
      </c>
      <c r="R16" s="34">
        <v>0</v>
      </c>
      <c r="S16" s="34">
        <v>0</v>
      </c>
    </row>
    <row r="17" spans="1:19" ht="12.75">
      <c r="A17" s="5" t="s">
        <v>4</v>
      </c>
      <c r="B17" s="28">
        <v>190.89</v>
      </c>
      <c r="C17" s="21">
        <v>138.436</v>
      </c>
      <c r="D17" s="21">
        <v>136.791</v>
      </c>
      <c r="E17" s="28">
        <v>89.068</v>
      </c>
      <c r="F17" s="34">
        <v>32.706</v>
      </c>
      <c r="G17" s="21">
        <v>26.33</v>
      </c>
      <c r="H17" s="28">
        <v>13.782</v>
      </c>
      <c r="I17" s="21"/>
      <c r="J17" s="21"/>
      <c r="K17" s="21"/>
      <c r="L17" s="21"/>
      <c r="M17" s="21"/>
      <c r="N17" s="21"/>
      <c r="O17" s="21">
        <v>22.01</v>
      </c>
      <c r="P17" s="21">
        <v>43.403</v>
      </c>
      <c r="Q17" s="28">
        <v>80.429</v>
      </c>
      <c r="R17" s="28">
        <v>115.809</v>
      </c>
      <c r="S17" s="28">
        <v>139.259</v>
      </c>
    </row>
    <row r="18" spans="1:19" ht="12.75">
      <c r="A18" s="5" t="s">
        <v>5</v>
      </c>
      <c r="B18" s="28">
        <v>3590.33</v>
      </c>
      <c r="C18" s="21">
        <v>3119.383</v>
      </c>
      <c r="D18" s="21">
        <v>2985.834</v>
      </c>
      <c r="E18" s="28">
        <v>2666.889</v>
      </c>
      <c r="F18" s="34">
        <v>2221.934</v>
      </c>
      <c r="G18" s="21">
        <v>1967.42</v>
      </c>
      <c r="H18" s="28">
        <v>1726.093</v>
      </c>
      <c r="I18" s="21"/>
      <c r="J18" s="21"/>
      <c r="K18" s="21"/>
      <c r="L18" s="21"/>
      <c r="M18" s="21"/>
      <c r="N18" s="21"/>
      <c r="O18" s="21">
        <v>1813.89</v>
      </c>
      <c r="P18" s="21">
        <v>2330.393</v>
      </c>
      <c r="Q18" s="28">
        <v>2618.325</v>
      </c>
      <c r="R18" s="28">
        <f>2966.622-98.009</f>
        <v>2868.613</v>
      </c>
      <c r="S18" s="28">
        <v>3219.782</v>
      </c>
    </row>
    <row r="19" spans="1:19" ht="12.75">
      <c r="A19" s="5" t="s">
        <v>6</v>
      </c>
      <c r="B19" s="28">
        <v>3060.936</v>
      </c>
      <c r="C19" s="21">
        <v>2657.976</v>
      </c>
      <c r="D19" s="21">
        <v>2292.245</v>
      </c>
      <c r="E19" s="28">
        <v>1888.66</v>
      </c>
      <c r="F19" s="34">
        <v>1396.602</v>
      </c>
      <c r="G19" s="21">
        <v>1366.002</v>
      </c>
      <c r="H19" s="28">
        <v>1121.999</v>
      </c>
      <c r="I19" s="21"/>
      <c r="J19" s="21"/>
      <c r="K19" s="21"/>
      <c r="L19" s="21"/>
      <c r="M19" s="21"/>
      <c r="N19" s="21"/>
      <c r="O19" s="21">
        <v>1298.495</v>
      </c>
      <c r="P19" s="21">
        <v>1711.377</v>
      </c>
      <c r="Q19" s="28">
        <v>1862.919</v>
      </c>
      <c r="R19" s="28">
        <v>2106.85</v>
      </c>
      <c r="S19" s="28">
        <v>2334.73</v>
      </c>
    </row>
    <row r="20" spans="1:19" ht="12.75">
      <c r="A20" s="5" t="s">
        <v>9</v>
      </c>
      <c r="B20" s="28">
        <v>1300.398</v>
      </c>
      <c r="C20" s="21">
        <v>235.443</v>
      </c>
      <c r="D20" s="21">
        <v>1350.311</v>
      </c>
      <c r="E20" s="28">
        <v>701.709</v>
      </c>
      <c r="F20" s="34">
        <v>847.753</v>
      </c>
      <c r="G20" s="21">
        <v>30.555</v>
      </c>
      <c r="H20" s="28">
        <v>1125.842</v>
      </c>
      <c r="I20" s="21"/>
      <c r="J20" s="21"/>
      <c r="K20" s="21"/>
      <c r="L20" s="21"/>
      <c r="M20" s="21"/>
      <c r="N20" s="21"/>
      <c r="O20" s="21">
        <v>833.238</v>
      </c>
      <c r="P20" s="21">
        <v>594.085</v>
      </c>
      <c r="Q20" s="28">
        <v>1195.6</v>
      </c>
      <c r="R20" s="28">
        <v>921.161</v>
      </c>
      <c r="S20" s="28">
        <v>955.635</v>
      </c>
    </row>
    <row r="21" spans="1:19" ht="26.25" customHeight="1">
      <c r="A21" s="6" t="s">
        <v>8</v>
      </c>
      <c r="B21" s="29">
        <v>5717.599</v>
      </c>
      <c r="C21" s="19">
        <v>5171.662</v>
      </c>
      <c r="D21" s="19">
        <v>4486.402</v>
      </c>
      <c r="E21" s="19">
        <v>4224.293</v>
      </c>
      <c r="F21" s="29">
        <f>3548.791+183.263</f>
        <v>3732.054</v>
      </c>
      <c r="G21" s="19">
        <v>4724.661</v>
      </c>
      <c r="H21" s="29">
        <v>2726.812</v>
      </c>
      <c r="I21" s="19"/>
      <c r="J21" s="19"/>
      <c r="K21" s="19"/>
      <c r="L21" s="19"/>
      <c r="M21" s="19"/>
      <c r="N21" s="19"/>
      <c r="O21" s="19">
        <v>3735.591</v>
      </c>
      <c r="P21" s="19">
        <v>4544.461</v>
      </c>
      <c r="Q21" s="29">
        <v>4230.833</v>
      </c>
      <c r="R21" s="29">
        <v>4924.172</v>
      </c>
      <c r="S21" s="29">
        <v>5413.18</v>
      </c>
    </row>
    <row r="22" spans="1:19" ht="25.5">
      <c r="A22" s="6" t="s">
        <v>27</v>
      </c>
      <c r="B22" s="29">
        <v>13860.153</v>
      </c>
      <c r="C22" s="29">
        <v>11322.900000000001</v>
      </c>
      <c r="D22" s="29">
        <f>SUM(D16:D21)</f>
        <v>11251.582999999999</v>
      </c>
      <c r="E22" s="29">
        <f>SUM(E16:E21)</f>
        <v>9570.618999999999</v>
      </c>
      <c r="F22" s="29">
        <f>SUM(F16:F21)</f>
        <v>8231.048999999999</v>
      </c>
      <c r="G22" s="29">
        <f>SUM(G16:G21)</f>
        <v>8114.968</v>
      </c>
      <c r="H22" s="29">
        <f aca="true" t="shared" si="3" ref="H22:S22">SUM(H16:H21)</f>
        <v>6714.528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29">
        <f t="shared" si="3"/>
        <v>7703.224</v>
      </c>
      <c r="P22" s="29">
        <f t="shared" si="3"/>
        <v>9223.719000000001</v>
      </c>
      <c r="Q22" s="29">
        <f t="shared" si="3"/>
        <v>9988.106</v>
      </c>
      <c r="R22" s="29">
        <f t="shared" si="3"/>
        <v>10936.605</v>
      </c>
      <c r="S22" s="29">
        <f t="shared" si="3"/>
        <v>12062.586000000001</v>
      </c>
    </row>
    <row r="23" spans="1:19" ht="12.75">
      <c r="A23" s="2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2.75">
      <c r="A24" s="4" t="s">
        <v>2</v>
      </c>
      <c r="B24" s="19">
        <v>25.131</v>
      </c>
      <c r="C24" s="19">
        <v>1.199</v>
      </c>
      <c r="D24" s="19">
        <f>SUM(D25:D29)</f>
        <v>1.589</v>
      </c>
      <c r="E24" s="19">
        <f aca="true" t="shared" si="4" ref="E24:S24">SUM(E25:E29)</f>
        <v>1.129</v>
      </c>
      <c r="F24" s="19">
        <f t="shared" si="4"/>
        <v>0.643</v>
      </c>
      <c r="G24" s="19">
        <f t="shared" si="4"/>
        <v>0.48</v>
      </c>
      <c r="H24" s="19">
        <f t="shared" si="4"/>
        <v>0.305</v>
      </c>
      <c r="I24" s="19">
        <f t="shared" si="4"/>
        <v>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0</v>
      </c>
      <c r="N24" s="19">
        <f t="shared" si="4"/>
        <v>0</v>
      </c>
      <c r="O24" s="19">
        <f t="shared" si="4"/>
        <v>0.512</v>
      </c>
      <c r="P24" s="19">
        <f t="shared" si="4"/>
        <v>0.748</v>
      </c>
      <c r="Q24" s="19">
        <f t="shared" si="4"/>
        <v>1.048</v>
      </c>
      <c r="R24" s="19">
        <f t="shared" si="4"/>
        <v>1.057</v>
      </c>
      <c r="S24" s="19">
        <f t="shared" si="4"/>
        <v>1.26</v>
      </c>
    </row>
    <row r="25" spans="1:19" ht="12.75">
      <c r="A25" s="5" t="s">
        <v>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/>
      <c r="J25" s="21"/>
      <c r="K25" s="21"/>
      <c r="L25" s="21"/>
      <c r="M25" s="21"/>
      <c r="N25" s="21"/>
      <c r="O25" s="21">
        <v>0</v>
      </c>
      <c r="P25" s="21">
        <v>0</v>
      </c>
      <c r="Q25" s="21">
        <v>0</v>
      </c>
      <c r="R25" s="28">
        <v>0</v>
      </c>
      <c r="S25" s="28">
        <v>0</v>
      </c>
    </row>
    <row r="26" spans="1:19" ht="12.75">
      <c r="A26" s="5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/>
      <c r="J26" s="21"/>
      <c r="K26" s="21"/>
      <c r="L26" s="21"/>
      <c r="M26" s="21"/>
      <c r="N26" s="21"/>
      <c r="O26" s="21">
        <v>0</v>
      </c>
      <c r="P26" s="21">
        <v>0</v>
      </c>
      <c r="Q26" s="21">
        <v>0</v>
      </c>
      <c r="R26" s="28">
        <v>0</v>
      </c>
      <c r="S26" s="28">
        <v>0</v>
      </c>
    </row>
    <row r="27" spans="1:19" ht="12.75">
      <c r="A27" s="5" t="s">
        <v>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/>
      <c r="J27" s="21"/>
      <c r="K27" s="21"/>
      <c r="L27" s="21"/>
      <c r="M27" s="21"/>
      <c r="N27" s="21"/>
      <c r="O27" s="21">
        <v>0</v>
      </c>
      <c r="P27" s="21">
        <v>0</v>
      </c>
      <c r="Q27" s="21">
        <v>0</v>
      </c>
      <c r="R27" s="28">
        <v>0</v>
      </c>
      <c r="S27" s="28">
        <v>0</v>
      </c>
    </row>
    <row r="28" spans="1:19" ht="12.75">
      <c r="A28" s="5" t="s">
        <v>6</v>
      </c>
      <c r="B28" s="21">
        <v>0</v>
      </c>
      <c r="C28" s="54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/>
      <c r="J28" s="21"/>
      <c r="K28" s="21"/>
      <c r="L28" s="21"/>
      <c r="M28" s="21"/>
      <c r="N28" s="21"/>
      <c r="O28" s="21">
        <v>0</v>
      </c>
      <c r="P28" s="21">
        <v>0</v>
      </c>
      <c r="Q28" s="21">
        <v>0</v>
      </c>
      <c r="R28" s="28">
        <v>0</v>
      </c>
      <c r="S28" s="28">
        <v>0</v>
      </c>
    </row>
    <row r="29" spans="1:19" ht="12.75">
      <c r="A29" s="5" t="s">
        <v>9</v>
      </c>
      <c r="B29" s="21">
        <v>25.131</v>
      </c>
      <c r="C29" s="21">
        <v>1.199</v>
      </c>
      <c r="D29" s="21">
        <v>1.589</v>
      </c>
      <c r="E29" s="21">
        <v>1.129</v>
      </c>
      <c r="F29" s="21">
        <v>0.643</v>
      </c>
      <c r="G29" s="21">
        <v>0.48</v>
      </c>
      <c r="H29" s="21">
        <v>0.305</v>
      </c>
      <c r="I29" s="21"/>
      <c r="J29" s="21"/>
      <c r="K29" s="21"/>
      <c r="L29" s="21"/>
      <c r="M29" s="21"/>
      <c r="N29" s="21"/>
      <c r="O29" s="21">
        <v>0.512</v>
      </c>
      <c r="P29" s="21">
        <v>0.748</v>
      </c>
      <c r="Q29" s="28">
        <v>1.048</v>
      </c>
      <c r="R29" s="28">
        <v>1.057</v>
      </c>
      <c r="S29" s="28">
        <v>1.26</v>
      </c>
    </row>
    <row r="30" spans="1:19" ht="25.5">
      <c r="A30" s="6" t="s">
        <v>8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/>
      <c r="J30" s="19"/>
      <c r="K30" s="19"/>
      <c r="L30" s="19"/>
      <c r="M30" s="19"/>
      <c r="N30" s="19"/>
      <c r="O30" s="19">
        <v>0</v>
      </c>
      <c r="P30" s="19">
        <v>0</v>
      </c>
      <c r="Q30" s="19">
        <v>0</v>
      </c>
      <c r="R30" s="19">
        <v>0</v>
      </c>
      <c r="S30" s="19">
        <v>0</v>
      </c>
    </row>
    <row r="31" spans="1:19" ht="12.75">
      <c r="A31" s="6" t="s">
        <v>14</v>
      </c>
      <c r="B31" s="19">
        <v>25.131</v>
      </c>
      <c r="C31" s="19">
        <v>1.199</v>
      </c>
      <c r="D31" s="19">
        <f>SUM(D25:D30)</f>
        <v>1.589</v>
      </c>
      <c r="E31" s="19">
        <f>SUM(E25:E30)</f>
        <v>1.129</v>
      </c>
      <c r="F31" s="19">
        <f>SUM(F25:F30)</f>
        <v>0.643</v>
      </c>
      <c r="G31" s="19">
        <f>SUM(G25:G30)</f>
        <v>0.48</v>
      </c>
      <c r="H31" s="19">
        <f aca="true" t="shared" si="5" ref="H31:S31">SUM(H25:H30)</f>
        <v>0.305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0.512</v>
      </c>
      <c r="P31" s="19">
        <f t="shared" si="5"/>
        <v>0.748</v>
      </c>
      <c r="Q31" s="19">
        <f t="shared" si="5"/>
        <v>1.048</v>
      </c>
      <c r="R31" s="19">
        <f t="shared" si="5"/>
        <v>1.057</v>
      </c>
      <c r="S31" s="19">
        <f t="shared" si="5"/>
        <v>1.26</v>
      </c>
    </row>
    <row r="32" spans="1:19" ht="12.75">
      <c r="A32" s="7" t="s">
        <v>15</v>
      </c>
      <c r="B32" s="24">
        <v>228948.22599999997</v>
      </c>
      <c r="C32" s="24">
        <v>206947.50400000002</v>
      </c>
      <c r="D32" s="24">
        <f>D13+D22+D31</f>
        <v>215747.05999999997</v>
      </c>
      <c r="E32" s="24">
        <f>E13+E22+E31</f>
        <v>199531.23700000002</v>
      </c>
      <c r="F32" s="24">
        <f>F13+F22+F31</f>
        <v>201486.11</v>
      </c>
      <c r="G32" s="24">
        <f aca="true" t="shared" si="6" ref="G32:S32">G13+G22+G31</f>
        <v>196769.606</v>
      </c>
      <c r="H32" s="24">
        <f t="shared" si="6"/>
        <v>198950.94099999996</v>
      </c>
      <c r="I32" s="24">
        <f t="shared" si="6"/>
        <v>0</v>
      </c>
      <c r="J32" s="24">
        <f t="shared" si="6"/>
        <v>0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209629.50799999994</v>
      </c>
      <c r="P32" s="24">
        <f t="shared" si="6"/>
        <v>219168.60599999997</v>
      </c>
      <c r="Q32" s="24">
        <f t="shared" si="6"/>
        <v>237118.31999999998</v>
      </c>
      <c r="R32" s="24">
        <f t="shared" si="6"/>
        <v>242385.60400000005</v>
      </c>
      <c r="S32" s="24">
        <f t="shared" si="6"/>
        <v>249555.49700000003</v>
      </c>
    </row>
    <row r="33" spans="1:19" ht="12.75">
      <c r="A33" s="8" t="s">
        <v>7</v>
      </c>
      <c r="B33" s="25">
        <v>5717.854</v>
      </c>
      <c r="C33" s="25">
        <v>5172.192</v>
      </c>
      <c r="D33" s="25">
        <f>D12+D21</f>
        <v>4486.727</v>
      </c>
      <c r="E33" s="25">
        <f>E12+E21</f>
        <v>4224.795</v>
      </c>
      <c r="F33" s="25">
        <f>F12+F21</f>
        <v>3732.332</v>
      </c>
      <c r="G33" s="25">
        <f aca="true" t="shared" si="7" ref="G33:S33">G12+G21</f>
        <v>4724.765</v>
      </c>
      <c r="H33" s="25">
        <f t="shared" si="7"/>
        <v>2727.633</v>
      </c>
      <c r="I33" s="25">
        <f t="shared" si="7"/>
        <v>0</v>
      </c>
      <c r="J33" s="25">
        <f t="shared" si="7"/>
        <v>0</v>
      </c>
      <c r="K33" s="25">
        <f t="shared" si="7"/>
        <v>0</v>
      </c>
      <c r="L33" s="25">
        <f t="shared" si="7"/>
        <v>0</v>
      </c>
      <c r="M33" s="25">
        <f t="shared" si="7"/>
        <v>0</v>
      </c>
      <c r="N33" s="25">
        <f t="shared" si="7"/>
        <v>0</v>
      </c>
      <c r="O33" s="25">
        <f t="shared" si="7"/>
        <v>3736.149</v>
      </c>
      <c r="P33" s="25">
        <f t="shared" si="7"/>
        <v>4544.951</v>
      </c>
      <c r="Q33" s="25">
        <f t="shared" si="7"/>
        <v>4230.976</v>
      </c>
      <c r="R33" s="25">
        <f t="shared" si="7"/>
        <v>4924.606</v>
      </c>
      <c r="S33" s="25">
        <f t="shared" si="7"/>
        <v>5413.5740000000005</v>
      </c>
    </row>
    <row r="34" spans="1:19" ht="35.25" customHeight="1">
      <c r="A34" s="22" t="s">
        <v>12</v>
      </c>
      <c r="B34" s="36"/>
      <c r="C34" s="39" t="s">
        <v>11</v>
      </c>
      <c r="D34" s="55"/>
      <c r="F34" s="18"/>
      <c r="G34" s="22"/>
      <c r="H34" s="2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8" ht="33" customHeight="1" hidden="1">
      <c r="A35" s="62" t="s">
        <v>12</v>
      </c>
      <c r="B35" s="62"/>
      <c r="C35" s="20"/>
      <c r="D35" s="17"/>
      <c r="F35" s="63" t="s">
        <v>11</v>
      </c>
      <c r="G35" s="63"/>
      <c r="H35" s="63"/>
    </row>
    <row r="36" ht="12.75">
      <c r="A36" s="30"/>
    </row>
    <row r="37" spans="1:19" ht="15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1"/>
      <c r="O37" s="31"/>
      <c r="P37" s="31"/>
      <c r="Q37" s="31"/>
      <c r="R37" s="31"/>
      <c r="S37" s="31"/>
    </row>
    <row r="38" spans="1:19" ht="15">
      <c r="A38" s="53"/>
      <c r="B38" s="52"/>
      <c r="C38" s="52"/>
      <c r="D38" s="13"/>
      <c r="E38" s="13"/>
      <c r="F38" s="13"/>
      <c r="G38" s="52"/>
      <c r="H38" s="13"/>
      <c r="I38" s="13"/>
      <c r="J38" s="13"/>
      <c r="K38" s="13"/>
      <c r="L38" s="13"/>
      <c r="M38" s="13"/>
      <c r="N38" s="13"/>
      <c r="O38" s="52"/>
      <c r="P38" s="52"/>
      <c r="Q38" s="52"/>
      <c r="R38" s="13"/>
      <c r="S38" s="13"/>
    </row>
    <row r="39" spans="1:19" ht="12.75">
      <c r="A39" s="53"/>
      <c r="B39" s="16"/>
      <c r="C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2:19" ht="12.75">
      <c r="B40" s="16"/>
      <c r="C40" s="11"/>
      <c r="D40" s="11"/>
      <c r="E40" s="11"/>
      <c r="F40" s="11">
        <f>F32*1000-F38</f>
        <v>201486110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2:19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4" ht="12.75">
      <c r="B44" s="11"/>
    </row>
    <row r="45" ht="12.75">
      <c r="F45" t="s">
        <v>16</v>
      </c>
    </row>
    <row r="46" spans="2:19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 t="s">
        <v>16</v>
      </c>
      <c r="N46" s="11"/>
      <c r="O46" s="11"/>
      <c r="P46" s="11"/>
      <c r="Q46" s="11"/>
      <c r="R46" s="11"/>
      <c r="S46" s="11"/>
    </row>
    <row r="48" ht="12.75">
      <c r="M48" t="s">
        <v>16</v>
      </c>
    </row>
  </sheetData>
  <sheetProtection/>
  <mergeCells count="6">
    <mergeCell ref="A1:Q1"/>
    <mergeCell ref="A3:A4"/>
    <mergeCell ref="A5:B5"/>
    <mergeCell ref="A14:B14"/>
    <mergeCell ref="A35:B35"/>
    <mergeCell ref="F35:H35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Ракитина Е.В.</cp:lastModifiedBy>
  <cp:lastPrinted>2017-01-12T17:18:23Z</cp:lastPrinted>
  <dcterms:created xsi:type="dcterms:W3CDTF">2009-10-22T06:15:03Z</dcterms:created>
  <dcterms:modified xsi:type="dcterms:W3CDTF">2017-01-17T13:56:37Z</dcterms:modified>
  <cp:category/>
  <cp:version/>
  <cp:contentType/>
  <cp:contentStatus/>
</cp:coreProperties>
</file>